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6" l="1"/>
  <c r="F8" i="20" l="1"/>
  <c r="F7" i="20"/>
  <c r="F6" i="20"/>
  <c r="H5" i="16" l="1"/>
  <c r="I6" i="16" l="1"/>
  <c r="F6" i="6" l="1"/>
  <c r="D5" i="20" l="1"/>
  <c r="E5" i="6" l="1"/>
  <c r="F5" i="6" s="1"/>
  <c r="G6" i="20" l="1"/>
  <c r="F9" i="20" l="1"/>
  <c r="F10" i="6" l="1"/>
  <c r="F11" i="6" s="1"/>
  <c r="F20" i="6" l="1"/>
  <c r="F13" i="6"/>
  <c r="E5" i="20"/>
  <c r="G6" i="7"/>
  <c r="F14" i="6" l="1"/>
  <c r="E6" i="20"/>
  <c r="F15" i="6"/>
</calcChain>
</file>

<file path=xl/sharedStrings.xml><?xml version="1.0" encoding="utf-8"?>
<sst xmlns="http://schemas.openxmlformats.org/spreadsheetml/2006/main" count="68" uniqueCount="62">
  <si>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</si>
  <si>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</si>
  <si>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</si>
  <si>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</si>
  <si>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</si>
  <si>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</si>
  <si>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</si>
  <si>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</si>
  <si>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</si>
  <si>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</si>
  <si>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</si>
  <si>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</si>
  <si>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</si>
  <si>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</si>
  <si>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</si>
  <si>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</si>
  <si>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</si>
  <si>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</si>
  <si>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</si>
  <si>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</si>
  <si>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</si>
  <si>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</si>
  <si>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</si>
  <si>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</si>
  <si>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</si>
  <si>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</si>
  <si>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</si>
  <si>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</si>
  <si>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</si>
  <si>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</si>
  <si>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</si>
  <si>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</si>
  <si>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</si>
  <si>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</si>
  <si>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</si>
  <si>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</si>
  <si>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</si>
  <si>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</si>
  <si>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</si>
  <si>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</si>
  <si>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</si>
  <si>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</si>
  <si>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</si>
  <si>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</si>
  <si>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</si>
  <si>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</si>
  <si>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</si>
  <si>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</si>
  <si>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</si>
  <si>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</si>
  <si>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</si>
  <si>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</si>
  <si>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</si>
  <si>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</si>
  <si>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</si>
  <si>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</si>
  <si>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</si>
  <si>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показаний общего прибора учета тепловой энергии отопления за Декабрь 2020 г.</t>
  </si>
  <si>
    <t>Расчет платы за коммунальную услуги по гаражу Декабрь 2020 года</t>
  </si>
  <si>
    <t>Отчет по вывозу ТКО за Декабрь 2020 г.</t>
  </si>
  <si>
    <t>63845</t>
  </si>
  <si>
    <t>СПРАВОЧНАЯ ИНФОРМАЦИЯ потребление коммунальных услуг в доме ул. 8 Марта, д.2а 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</si>
</sst>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70" fontId="22" fillId="0" borderId="1" xfId="0" applyNumberFormat="1" applyFont="1" applyBorder="1" applyAlignment="1">
      <alignment horizontal="center" wrapText="1"/>
    </xf>
    <xf numFmtId="170" fontId="22" fillId="0" borderId="2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49" fontId="22" fillId="0" borderId="1" xfId="0" applyNumberFormat="1" applyFont="1" applyBorder="1" applyAlignment="1">
      <alignment horizontal="right" wrapText="1"/>
    </xf>
    <xf numFmtId="165" fontId="11" fillId="2" borderId="1" xfId="1" applyNumberFormat="1" applyFont="1" applyFill="1" applyBorder="1" applyAlignment="1" applyProtection="1">
      <alignment horizontal="center"/>
    </xf>
    <xf numFmtId="173" fontId="25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3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2" fontId="30" fillId="0" borderId="1" xfId="0" applyNumberFormat="1" applyFont="1" applyBorder="1"/>
    <xf numFmtId="0" fontId="27" fillId="0" borderId="1" xfId="0" applyFont="1" applyBorder="1" applyAlignment="1">
      <alignment horizontal="center"/>
    </xf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164" fontId="28" fillId="2" borderId="1" xfId="1" applyNumberFormat="1" applyFont="1" applyFill="1" applyBorder="1"/>
    <xf numFmtId="2" fontId="28" fillId="2" borderId="1" xfId="0" applyNumberFormat="1" applyFont="1" applyFill="1" applyBorder="1"/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F20" sqref="F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1" t="s">
        <v>2</v>
      </c>
      <c r="B1" s="61"/>
      <c r="C1" s="61"/>
      <c r="D1" s="61"/>
      <c r="E1" s="61"/>
    </row>
    <row r="2" spans="1:11" ht="18.75">
      <c r="A2" s="62" t="s">
        <v>57</v>
      </c>
      <c r="B2" s="62"/>
      <c r="C2" s="62"/>
      <c r="D2" s="62"/>
      <c r="E2" s="62"/>
      <c r="F2" s="62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3"/>
    </row>
    <row r="5" spans="1:11" ht="56.25">
      <c r="A5" s="7">
        <v>35011</v>
      </c>
      <c r="B5" s="8" t="s">
        <v>8</v>
      </c>
      <c r="C5" s="9">
        <v>8926.73</v>
      </c>
      <c r="D5" s="9">
        <v>9103.83</v>
      </c>
      <c r="E5" s="9">
        <f>D5-C5</f>
        <v>177.10000000000036</v>
      </c>
      <c r="F5" s="32">
        <f>E5+G5+H5</f>
        <v>177.10000000000036</v>
      </c>
      <c r="G5" s="42"/>
      <c r="H5" s="54"/>
    </row>
    <row r="6" spans="1:11" ht="32.25" customHeight="1">
      <c r="A6" s="63" t="s">
        <v>12</v>
      </c>
      <c r="B6" s="63"/>
      <c r="C6" s="63"/>
      <c r="D6" s="63"/>
      <c r="E6" s="63"/>
      <c r="F6" s="3">
        <f>9212.3+1222</f>
        <v>10434.299999999999</v>
      </c>
    </row>
    <row r="7" spans="1:11">
      <c r="B7" s="10"/>
    </row>
    <row r="8" spans="1:11" ht="51.75" customHeight="1">
      <c r="A8" s="64" t="s">
        <v>44</v>
      </c>
      <c r="B8" s="64"/>
      <c r="C8" s="64"/>
      <c r="D8" s="64"/>
      <c r="E8" s="64"/>
      <c r="F8" s="33">
        <v>293.10000000000002</v>
      </c>
      <c r="G8" s="29"/>
    </row>
    <row r="9" spans="1:11" ht="18.75">
      <c r="A9" s="60" t="s">
        <v>46</v>
      </c>
      <c r="B9" s="60"/>
      <c r="C9" s="60"/>
      <c r="D9" s="60"/>
      <c r="E9" s="60"/>
      <c r="F9" s="34">
        <v>5.0999999999999997E-2</v>
      </c>
    </row>
    <row r="10" spans="1:11" ht="28.15" customHeight="1">
      <c r="A10" s="65" t="s">
        <v>36</v>
      </c>
      <c r="B10" s="65"/>
      <c r="C10" s="65"/>
      <c r="D10" s="65"/>
      <c r="E10" s="65"/>
      <c r="F10" s="35">
        <f>F8*F9</f>
        <v>14.9481</v>
      </c>
    </row>
    <row r="11" spans="1:11" ht="23.45" customHeight="1">
      <c r="A11" s="60" t="s">
        <v>37</v>
      </c>
      <c r="B11" s="60"/>
      <c r="C11" s="60"/>
      <c r="D11" s="60"/>
      <c r="E11" s="60"/>
      <c r="F11" s="35">
        <f>F5-F10</f>
        <v>162.15190000000035</v>
      </c>
      <c r="G11" s="59"/>
      <c r="H11" s="59"/>
      <c r="I11" s="1"/>
    </row>
    <row r="12" spans="1:11" ht="18" customHeight="1">
      <c r="A12" s="39"/>
      <c r="B12" s="39"/>
      <c r="C12" s="39"/>
      <c r="D12" s="39"/>
      <c r="E12" s="39"/>
      <c r="F12" s="35"/>
    </row>
    <row r="13" spans="1:11" ht="29.45" customHeight="1">
      <c r="A13" s="65" t="s">
        <v>45</v>
      </c>
      <c r="B13" s="65"/>
      <c r="C13" s="65"/>
      <c r="D13" s="65"/>
      <c r="E13" s="65"/>
      <c r="F13" s="34">
        <f>(F5)/(F10+F11)*F9</f>
        <v>5.0999999999999997E-2</v>
      </c>
    </row>
    <row r="14" spans="1:11" ht="48" customHeight="1">
      <c r="A14" s="65" t="s">
        <v>38</v>
      </c>
      <c r="B14" s="65"/>
      <c r="C14" s="65"/>
      <c r="D14" s="65"/>
      <c r="E14" s="65"/>
      <c r="F14" s="36">
        <f>F19*F13+F17</f>
        <v>148.74637999999999</v>
      </c>
      <c r="K14" s="40"/>
    </row>
    <row r="15" spans="1:11" ht="53.45" customHeight="1">
      <c r="A15" s="65" t="s">
        <v>39</v>
      </c>
      <c r="B15" s="65"/>
      <c r="C15" s="65"/>
      <c r="D15" s="65"/>
      <c r="E15" s="65"/>
      <c r="F15" s="36">
        <f>F13*F19*3.6</f>
        <v>434.65096799999998</v>
      </c>
      <c r="K15" s="40"/>
    </row>
    <row r="16" spans="1:11" ht="18.75">
      <c r="A16" s="60" t="s">
        <v>43</v>
      </c>
      <c r="B16" s="60"/>
      <c r="C16" s="60"/>
      <c r="D16" s="60"/>
      <c r="E16" s="60"/>
      <c r="F16" s="37">
        <v>2391</v>
      </c>
    </row>
    <row r="17" spans="1:6" ht="18.75">
      <c r="A17" s="60" t="s">
        <v>42</v>
      </c>
      <c r="B17" s="60"/>
      <c r="C17" s="60"/>
      <c r="D17" s="60"/>
      <c r="E17" s="60"/>
      <c r="F17" s="35">
        <v>28.01</v>
      </c>
    </row>
    <row r="18" spans="1:6" ht="18.75">
      <c r="A18" s="60" t="s">
        <v>41</v>
      </c>
      <c r="B18" s="60"/>
      <c r="C18" s="60"/>
      <c r="D18" s="60"/>
      <c r="E18" s="60"/>
      <c r="F18" s="35">
        <v>4.01</v>
      </c>
    </row>
    <row r="19" spans="1:6" ht="22.15" customHeight="1">
      <c r="A19" s="60" t="s">
        <v>40</v>
      </c>
      <c r="B19" s="60"/>
      <c r="C19" s="60"/>
      <c r="D19" s="60"/>
      <c r="E19" s="60"/>
      <c r="F19" s="35">
        <v>2367.38</v>
      </c>
    </row>
    <row r="20" spans="1:6" ht="59.25" customHeight="1">
      <c r="A20" s="66" t="s">
        <v>56</v>
      </c>
      <c r="B20" s="66"/>
      <c r="C20" s="66"/>
      <c r="D20" s="66"/>
      <c r="E20" s="66"/>
      <c r="F20" s="38">
        <f>F11/F6*F19+F16/F6*F18</f>
        <v>37.708622046711412</v>
      </c>
    </row>
    <row r="21" spans="1:6" ht="18.75">
      <c r="A21" s="60"/>
      <c r="B21" s="60"/>
      <c r="C21" s="60"/>
      <c r="D21" s="60"/>
      <c r="E21" s="60"/>
      <c r="F21" s="41"/>
    </row>
    <row r="22" spans="1:6" ht="18.75">
      <c r="A22" s="60"/>
      <c r="B22" s="60"/>
      <c r="C22" s="60"/>
      <c r="D22" s="60"/>
      <c r="E22" s="60"/>
      <c r="F22" s="41"/>
    </row>
    <row r="23" spans="1:6" ht="18.75">
      <c r="A23" s="60"/>
      <c r="B23" s="60"/>
      <c r="C23" s="60"/>
      <c r="D23" s="60"/>
      <c r="E23" s="60"/>
      <c r="F23" s="41"/>
    </row>
  </sheetData>
  <mergeCells count="19">
    <mergeCell ref="A17:E17"/>
    <mergeCell ref="A18:E18"/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8" sqref="G8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8" t="s">
        <v>58</v>
      </c>
      <c r="B1" s="69"/>
      <c r="C1" s="69"/>
      <c r="D1" s="69"/>
      <c r="E1" s="69"/>
      <c r="F1" s="69"/>
      <c r="G1" s="69"/>
      <c r="H1" s="69"/>
    </row>
    <row r="3" spans="1:9" ht="18.75">
      <c r="A3" s="67" t="s">
        <v>9</v>
      </c>
      <c r="B3" s="67"/>
      <c r="C3" s="67"/>
      <c r="D3" s="67"/>
      <c r="E3" s="67"/>
      <c r="F3" s="11"/>
      <c r="G3" s="12">
        <v>5490.83</v>
      </c>
    </row>
    <row r="4" spans="1:9">
      <c r="A4" t="s">
        <v>47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30">
        <f>'Отопление и ГВС'!F11/'Отопление и ГВС'!F6*1222</f>
        <v>18.990217053372096</v>
      </c>
    </row>
    <row r="7" spans="1:9">
      <c r="A7" t="s">
        <v>13</v>
      </c>
      <c r="G7" s="15">
        <v>970.5</v>
      </c>
    </row>
    <row r="9" spans="1:9" ht="21">
      <c r="A9" t="s">
        <v>11</v>
      </c>
      <c r="G9" s="13">
        <v>524.57000000000005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activeCell="I5" sqref="I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1.28515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1" t="s">
        <v>59</v>
      </c>
      <c r="B1" s="71"/>
      <c r="C1" s="71"/>
      <c r="D1" s="71"/>
      <c r="E1" s="71"/>
      <c r="F1" s="71"/>
      <c r="G1" s="71"/>
      <c r="H1" s="71"/>
    </row>
    <row r="2" spans="1:9">
      <c r="B2"/>
    </row>
    <row r="3" spans="1:9" ht="27.75" customHeight="1">
      <c r="A3" s="72" t="s">
        <v>55</v>
      </c>
      <c r="B3" s="72"/>
      <c r="C3" s="72"/>
      <c r="D3" s="72"/>
      <c r="E3" s="43" t="s">
        <v>48</v>
      </c>
      <c r="F3" s="43" t="s">
        <v>49</v>
      </c>
      <c r="G3" s="52" t="s">
        <v>50</v>
      </c>
      <c r="H3" s="43" t="s">
        <v>0</v>
      </c>
      <c r="I3" s="44" t="s">
        <v>51</v>
      </c>
    </row>
    <row r="4" spans="1:9" ht="27.75" customHeight="1">
      <c r="A4" s="73" t="s">
        <v>52</v>
      </c>
      <c r="B4" s="73"/>
      <c r="C4" s="73"/>
      <c r="D4" s="73"/>
      <c r="E4" s="55">
        <v>9212.2999999999993</v>
      </c>
      <c r="F4" s="56">
        <v>866.1</v>
      </c>
      <c r="G4" s="56">
        <v>66.92</v>
      </c>
      <c r="H4" s="57">
        <v>57956.53</v>
      </c>
      <c r="I4" s="58">
        <f>(H4-H5)/E4</f>
        <v>6.1031805303778652</v>
      </c>
    </row>
    <row r="5" spans="1:9" ht="36.75" customHeight="1">
      <c r="A5" s="73" t="s">
        <v>53</v>
      </c>
      <c r="B5" s="73"/>
      <c r="C5" s="73"/>
      <c r="D5" s="73"/>
      <c r="E5" s="45">
        <v>1222</v>
      </c>
      <c r="F5" s="46">
        <v>866.1</v>
      </c>
      <c r="G5" s="46">
        <v>2</v>
      </c>
      <c r="H5" s="47">
        <f>F5*G5</f>
        <v>1732.2</v>
      </c>
      <c r="I5" s="48"/>
    </row>
    <row r="6" spans="1:9" ht="34.9" customHeight="1">
      <c r="A6" s="74" t="s">
        <v>54</v>
      </c>
      <c r="B6" s="74"/>
      <c r="C6" s="74"/>
      <c r="D6" s="74"/>
      <c r="E6" s="49"/>
      <c r="F6" s="45"/>
      <c r="G6" s="45"/>
      <c r="H6" s="50"/>
      <c r="I6" s="51">
        <f>I4</f>
        <v>6.1031805303778652</v>
      </c>
    </row>
    <row r="7" spans="1:9" ht="14.25" customHeight="1">
      <c r="A7" s="17"/>
      <c r="B7" s="18"/>
    </row>
    <row r="8" spans="1:9" ht="16.5" customHeight="1">
      <c r="A8" s="70"/>
      <c r="B8" s="70"/>
      <c r="C8" s="70"/>
    </row>
    <row r="10" spans="1:9">
      <c r="A10" s="19"/>
    </row>
  </sheetData>
  <mergeCells count="6">
    <mergeCell ref="A8:C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61</v>
      </c>
    </row>
    <row r="2" spans="1:7">
      <c r="A2" s="75" t="s">
        <v>14</v>
      </c>
      <c r="B2" s="75" t="s">
        <v>15</v>
      </c>
      <c r="C2" s="75" t="s">
        <v>16</v>
      </c>
      <c r="D2" s="75" t="s">
        <v>17</v>
      </c>
      <c r="E2" s="75" t="s">
        <v>18</v>
      </c>
      <c r="F2" s="75"/>
      <c r="G2" s="75"/>
    </row>
    <row r="3" spans="1:7">
      <c r="A3" s="75"/>
      <c r="B3" s="75"/>
      <c r="C3" s="75"/>
      <c r="D3" s="75"/>
      <c r="E3" s="75" t="s">
        <v>19</v>
      </c>
      <c r="F3" s="75"/>
      <c r="G3" s="75" t="s">
        <v>20</v>
      </c>
    </row>
    <row r="4" spans="1:7">
      <c r="A4" s="75"/>
      <c r="B4" s="75"/>
      <c r="C4" s="75"/>
      <c r="D4" s="75"/>
      <c r="E4" s="22" t="s">
        <v>21</v>
      </c>
      <c r="F4" s="22" t="s">
        <v>22</v>
      </c>
      <c r="G4" s="75"/>
    </row>
    <row r="5" spans="1:7">
      <c r="A5" s="23" t="s">
        <v>23</v>
      </c>
      <c r="B5" s="24" t="s">
        <v>24</v>
      </c>
      <c r="C5" s="25" t="s">
        <v>25</v>
      </c>
      <c r="D5" s="24">
        <f>'Отопление и ГВС'!D5</f>
        <v>9103.83</v>
      </c>
      <c r="E5" s="26">
        <f>'Отопление и ГВС'!F11</f>
        <v>162.15190000000035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f>E7*'Отопление и ГВС'!F13</f>
        <v>11.628</v>
      </c>
      <c r="F6" s="27">
        <f>6*3.6*120.74/2367.38</f>
        <v>1.1016330289180443</v>
      </c>
      <c r="G6" s="27">
        <f>G7*0.051</f>
        <v>2.2184999999999997</v>
      </c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228</v>
      </c>
      <c r="F7" s="26">
        <f>6*3.6</f>
        <v>21.6</v>
      </c>
      <c r="G7" s="26">
        <v>43.5</v>
      </c>
    </row>
    <row r="8" spans="1:7">
      <c r="A8" s="23" t="s">
        <v>27</v>
      </c>
      <c r="B8" s="24" t="s">
        <v>30</v>
      </c>
      <c r="C8" s="25" t="s">
        <v>29</v>
      </c>
      <c r="D8" s="31" t="s">
        <v>60</v>
      </c>
      <c r="E8" s="26">
        <v>347</v>
      </c>
      <c r="F8" s="26">
        <f>6*7.35</f>
        <v>44.099999999999994</v>
      </c>
      <c r="G8" s="26">
        <v>43.5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v>475</v>
      </c>
      <c r="F9" s="26">
        <f>F7+F8</f>
        <v>65.699999999999989</v>
      </c>
      <c r="G9" s="26">
        <v>87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28">
        <v>32726</v>
      </c>
      <c r="F10" s="22"/>
      <c r="G10" s="28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2020-12-23T14:06:26Z</cp:lastPrinted>
  <dcterms:created xsi:type="dcterms:W3CDTF">2015-09-15T11:53:49Z</dcterms:created>
  <dcterms:modified xsi:type="dcterms:W3CDTF">2021-01-12T16:06:26Z</dcterms:modified>
</cp:coreProperties>
</file>